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3640" windowHeight="9795"/>
  </bookViews>
  <sheets>
    <sheet name="Leki 2025" sheetId="1" r:id="rId1"/>
  </sheets>
  <definedNames>
    <definedName name="_xlnm.Print_Area" localSheetId="0">'Leki 2025'!$A$1:$L$98</definedName>
  </definedNames>
  <calcPr calcId="145621"/>
</workbook>
</file>

<file path=xl/calcChain.xml><?xml version="1.0" encoding="utf-8"?>
<calcChain xmlns="http://schemas.openxmlformats.org/spreadsheetml/2006/main">
  <c r="H11" i="1" l="1"/>
  <c r="H97" i="1"/>
  <c r="J97" i="1"/>
  <c r="K97" i="1"/>
  <c r="H61" i="1"/>
  <c r="J61" i="1"/>
  <c r="K61" i="1"/>
  <c r="L61" i="1"/>
  <c r="H39" i="1"/>
  <c r="J39" i="1"/>
  <c r="K39" i="1"/>
  <c r="H33" i="1"/>
  <c r="J33" i="1"/>
  <c r="K33" i="1"/>
  <c r="H27" i="1"/>
  <c r="J27" i="1"/>
  <c r="K27" i="1"/>
  <c r="J11" i="1"/>
  <c r="K11" i="1"/>
  <c r="J5" i="1"/>
  <c r="H5" i="1" l="1"/>
  <c r="K5" i="1"/>
</calcChain>
</file>

<file path=xl/sharedStrings.xml><?xml version="1.0" encoding="utf-8"?>
<sst xmlns="http://schemas.openxmlformats.org/spreadsheetml/2006/main" count="357" uniqueCount="144">
  <si>
    <t>l.p.</t>
  </si>
  <si>
    <t>nazwa międzynarodowa</t>
  </si>
  <si>
    <t>nazwa handlowa, dawka, producent, EAN</t>
  </si>
  <si>
    <t>postać</t>
  </si>
  <si>
    <t>j.m.</t>
  </si>
  <si>
    <t>kod CPV</t>
  </si>
  <si>
    <t>Ozimertinib 80 mg</t>
  </si>
  <si>
    <t>30 tabl.</t>
  </si>
  <si>
    <t>op.</t>
  </si>
  <si>
    <t>33652000-5</t>
  </si>
  <si>
    <t>Ozimertinib 40mg</t>
  </si>
  <si>
    <t>ANTYBIOTYKI    Pakiet nr 3</t>
  </si>
  <si>
    <t>Meropenem 1g 
(trwałość sporządzonego  roztworu preparatu przez 3 godziny)</t>
  </si>
  <si>
    <t>10 fiol.</t>
  </si>
  <si>
    <t>33651100-9</t>
  </si>
  <si>
    <t>Meropenem 500mg 
(trwałość sporządzonego  roztworu preparatu przez 3 godziny)</t>
  </si>
  <si>
    <t>Albumin human 5%</t>
  </si>
  <si>
    <t xml:space="preserve">flakon 250 ml </t>
  </si>
  <si>
    <t>33141540-7</t>
  </si>
  <si>
    <t>Zamawiający wymaga uchwytu do zawieszenia flakonu</t>
  </si>
  <si>
    <t>Bedaquiline 100mg</t>
  </si>
  <si>
    <t>188 tabl.</t>
  </si>
  <si>
    <t>33652100-6</t>
  </si>
  <si>
    <t>Amfoterycyna B 50 mg wbudowana w lipidową błonę liposomów</t>
  </si>
  <si>
    <t>fiol.</t>
  </si>
  <si>
    <t>szt.</t>
  </si>
  <si>
    <t>33651200-0</t>
  </si>
  <si>
    <t>Basiliximab 20mg</t>
  </si>
  <si>
    <t>33652300-8</t>
  </si>
  <si>
    <t>Czynniki krzepnięcia: 500 jm czynnika IX, 280-760 jm czynnika II, 180-480 jm czynnika VII, 360-600 jm czynnika X, 260-620 jm białka C, 240-640 jm białka S</t>
  </si>
  <si>
    <t>1fiol + 1fiol. z rozpuszczalnikiem</t>
  </si>
  <si>
    <t>33620000-2</t>
  </si>
  <si>
    <t>Eptacog alfa 2 mg</t>
  </si>
  <si>
    <t>fiol. + zestaw do podaży</t>
  </si>
  <si>
    <t>33621200-1</t>
  </si>
  <si>
    <t>Fibrinogenum humanum 1g</t>
  </si>
  <si>
    <t>1 butelka proszek + rozpuszczalnik</t>
  </si>
  <si>
    <t>Iloprost 10mcg/ml</t>
  </si>
  <si>
    <t>30 amp./inh.</t>
  </si>
  <si>
    <t>33621100-0</t>
  </si>
  <si>
    <t>Paski do pomiaru glukozy we krwi do glukometrów. Do pasków należy dostarczyć nieodpłatnie  80 glukometrów. (wraz z 50 roztworami kontrolnymi w trzech poziomach - niski , normalny , wysoki , ważnymi po otwarciu nie krócej niż 6 mies. )* Wymagania: Glukometr musi spełniać normę ISO EN 15197:2015 w zakresie dokładności i precyzji pomiarów**; Przedstawianie wyników jako stężenie glukozy w osoczu; Wynik przedstawiany w jednostkach mg/dl; Posiada czujnik minimalnej objętości krwi.</t>
  </si>
  <si>
    <t>50 szt</t>
  </si>
  <si>
    <t>33694000-1</t>
  </si>
  <si>
    <t xml:space="preserve">* glukometr musi zawierać wyrzutnik paska umożliwiający bezdotykowe jego usunięcie **95% pomiarów wykonanych przy użyciu danego glukometru musi zawierać się w granicach błędu nie większego niż +/- 15% dla wyników równych i wyższych od 100 mg/dl lub +/- 15 mg/dl dla wyników poniżej 100 mg/dl </t>
  </si>
  <si>
    <t>Ibuprofenum 400mg/100ml</t>
  </si>
  <si>
    <t>1 but. 100ml roztwór do infuzji</t>
  </si>
  <si>
    <t xml:space="preserve">33661200-3
</t>
  </si>
  <si>
    <t>Aciclovir 250mg</t>
  </si>
  <si>
    <t>5 fiol.</t>
  </si>
  <si>
    <t>33651400-2</t>
  </si>
  <si>
    <t>20 tabl.</t>
  </si>
  <si>
    <t>Ampicillin + Sulbactam 
 2 g + 1 g</t>
  </si>
  <si>
    <t xml:space="preserve">1 fiol. </t>
  </si>
  <si>
    <t xml:space="preserve"> 33651200-0</t>
  </si>
  <si>
    <t>Caspofungina 50 mg</t>
  </si>
  <si>
    <t xml:space="preserve"> fiol.        </t>
  </si>
  <si>
    <t xml:space="preserve">szt.        </t>
  </si>
  <si>
    <t>Caspofungina 70 mg</t>
  </si>
  <si>
    <t>Ceftazidime 2 g + Avibactam 0,5 g</t>
  </si>
  <si>
    <t>Colistinum 1 mln j.m.</t>
  </si>
  <si>
    <t>20 fiol.</t>
  </si>
  <si>
    <t>Co-Trimoxazole 480mg</t>
  </si>
  <si>
    <t>10 amp.</t>
  </si>
  <si>
    <t>Doxycycline 100mg</t>
  </si>
  <si>
    <t>10 tabl. rozp.</t>
  </si>
  <si>
    <t>Doxycycline h/chl 100mg</t>
  </si>
  <si>
    <t>Oseltamiwir 75 mg</t>
  </si>
  <si>
    <t>10 kaps. lub tabl.</t>
  </si>
  <si>
    <t>Tigecycline 50mg</t>
  </si>
  <si>
    <t>Voriconazolum 200mg</t>
  </si>
  <si>
    <t>30 tabl. lub tabl. powl.</t>
  </si>
  <si>
    <t>Cefepime dihydrochlor. 1g</t>
  </si>
  <si>
    <t>10 fiol. lub poj. KabiPac</t>
  </si>
  <si>
    <t>Levofloxacin 500mg/100ml</t>
  </si>
  <si>
    <t>Amikacin sulfate 1000mg/100ml lub 1000mg/200ml</t>
  </si>
  <si>
    <t>flakon</t>
  </si>
  <si>
    <t xml:space="preserve">Fluconazole 2mg/ml    </t>
  </si>
  <si>
    <t>50ml</t>
  </si>
  <si>
    <t>* opakowanie stojące z podwójnym portem, nie wymagającym dezynfekcji</t>
  </si>
  <si>
    <t>33613000-0</t>
  </si>
  <si>
    <t>Amiodarone h/chl 150mg/3ml</t>
  </si>
  <si>
    <t>5 amp.</t>
  </si>
  <si>
    <t>33622100-7</t>
  </si>
  <si>
    <t>Milrynon 10mg/10ml</t>
  </si>
  <si>
    <t>33622000-6</t>
  </si>
  <si>
    <t>Metoprolol tartrate 5mg/5ml</t>
  </si>
  <si>
    <t>33622600-2</t>
  </si>
  <si>
    <t>Calcium chloride 67mg/ml a 10ml</t>
  </si>
  <si>
    <t>33617000-8</t>
  </si>
  <si>
    <t>Dexmedetomidinum 0,2mg/2ml</t>
  </si>
  <si>
    <t>25 amp.</t>
  </si>
  <si>
    <t>33661000-1</t>
  </si>
  <si>
    <t>Dobutamine h/chl 250mg</t>
  </si>
  <si>
    <t>1 fiol.</t>
  </si>
  <si>
    <t>Argipressinum 40 j.m./2ml</t>
  </si>
  <si>
    <t>33670000-7</t>
  </si>
  <si>
    <t>Prednisolone 5mg</t>
  </si>
  <si>
    <t>33642200-4</t>
  </si>
  <si>
    <t>Gancyclovirum 500 mg</t>
  </si>
  <si>
    <t>Empagliflozin 10mg</t>
  </si>
  <si>
    <t>33615000-4</t>
  </si>
  <si>
    <t>Norepinephrine tartrate 4mg/4ml</t>
  </si>
  <si>
    <t>Megestrol 40mg/ml</t>
  </si>
  <si>
    <t>zaw. doustn. 240 ml</t>
  </si>
  <si>
    <t>33610000-9</t>
  </si>
  <si>
    <t>Mycofenolate mofetil 250mg</t>
  </si>
  <si>
    <t>100 kaps.</t>
  </si>
  <si>
    <t>Mycofenolate mofetil 500mg</t>
  </si>
  <si>
    <t>Naloxone h/chl 0,4mg/ml</t>
  </si>
  <si>
    <t>33693000-4</t>
  </si>
  <si>
    <t>Tacrolimus 0,5mg</t>
  </si>
  <si>
    <t>30 kaps.</t>
  </si>
  <si>
    <t>Tacrolimus 1mg</t>
  </si>
  <si>
    <t>Tacrolimus 5mg</t>
  </si>
  <si>
    <t>Tacrolimus 5mg/ml</t>
  </si>
  <si>
    <t>Naldemedyna 200μg</t>
  </si>
  <si>
    <t>LEKI  CYTOSTATYCZNE Pakiet nr 1</t>
  </si>
  <si>
    <t>ANTYBIOTYKI    Pakiet nr 5</t>
  </si>
  <si>
    <t>ALBUMINY  Pakiet nr 6</t>
  </si>
  <si>
    <t>LEKI OGÓLNE Pakiet nr 7</t>
  </si>
  <si>
    <t>LEKI  OGÓLNE  Pakiet nr 8</t>
  </si>
  <si>
    <t>PASKI DO POMIARU GLUKOZY  Pakiet nr 9</t>
  </si>
  <si>
    <t>LEKI  OGÓLNE  Pakiet nr 10</t>
  </si>
  <si>
    <t>szt.*</t>
  </si>
  <si>
    <t>LEKI  OGÓLNE   Pakiet nr 11</t>
  </si>
  <si>
    <t>70 tabl. powl.</t>
  </si>
  <si>
    <t>50 tabl. powl.</t>
  </si>
  <si>
    <t>28 tabl. powl.</t>
  </si>
  <si>
    <t>Methylprednisolone hemisuccinate 40mg/ml
Zamawiający wymaga, aby posiadał zarejestrowane i potwierdzone w karcie charakterystyki produktu leczniczego wskazania do:
A. choroby układu nerwowego w tym: 
-  zaostrzenie w przebiegu stwardnienia rozsianego, 
-  ostre urazy rdzenia kręgowego.
B. choroby reumatyczne w tym:  RZS, Młodzieńcze RZS, ZZSK
C. choroby oczu  w tym: ciężkie ostre i przewlekłe procesy alergiczne i zapalenia obejmujące oko i jego przydatki
D. choroby hematologiczne w tym:
               nabyta (autoimmunologiczna) niedokrwistość hemolityczna 
              - idiopatyczna plamica małopłytkowa u dorosłych (wyłącznie podawanie dożylne; przeciwwskazane jest podawanie domięśniowe)
              − wtórna małopłytkowość u dorosłych − niedobór erytroblastów w szpiku 
              − wrodzona niedokrwistość hipoplastyczna
E. choroby nowotworowe w tym 
               -Leczenie paliatywne: − białaczki i chłoniaki u dorosłych
               − ostra białaczka u dzieci
               − poprawa jakości życia pacjentów z nowotworami w stadium terminalnym
F. Zaburzenia endokrynologiczne w tym
− pierwotna lub wtórna niedoczynność kory nadnerczy (w określonych okolicznościach, w skojarzeniu z mineralokortykosteroidami)
− ostra niedoczynność kory nadnerczy (może być konieczne podawanie w skojarzeniu z mineralokortykosteroidami)
− leczenie wstrząsu wywołanego niewydolnością kory nadnerczy, albo wstrząsu nieodpowiadającego na konwencjonalne leczenie, w razie potwierdzenia lub podejrzenia niewydolności kory nadnerczy  (w przypadkach kiedy niewskazane jest podanie mineralokortykosteroidów)
− przed zabiegami chirurgicznymi oraz w przypadku ciężkiej choroby lub urazu, u pacjentów ze zdiagnozowaną niewydolnością kory nadnerczy lub zmniejszonym poziomem hormonów nadnerczy
− wrodzony przerost nadnerczy
− nieropne zapalenie tarczycy
− hiperkalcemia w przebiegu choroby nowotworowej</t>
  </si>
  <si>
    <t>ANTYBIOTYKI Pakiet nr 4</t>
  </si>
  <si>
    <t>wartość ogółem  netto
(a x b = c)</t>
  </si>
  <si>
    <t>stawka VAT</t>
  </si>
  <si>
    <t>VAT
(d)</t>
  </si>
  <si>
    <t>wartość ogółem brutto
(c + d)</t>
  </si>
  <si>
    <t>Suma</t>
  </si>
  <si>
    <t>ANTYBIOTYKI Pakiet nr 2</t>
  </si>
  <si>
    <t>cena jedn. Netto
(b)</t>
  </si>
  <si>
    <t>wartość ogółem  netto 
(a x b = c)</t>
  </si>
  <si>
    <t xml:space="preserve">  stawka VAT</t>
  </si>
  <si>
    <t xml:space="preserve">ilość
(a) </t>
  </si>
  <si>
    <t>wartość ogółem netto
(a x b = c)</t>
  </si>
  <si>
    <t>cena jedn. netto 
(b)</t>
  </si>
  <si>
    <t>cena jedn. netto
(b)</t>
  </si>
  <si>
    <t>Kolumna1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</si>
</sst>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6"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5" borderId="5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" fillId="5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9" fontId="1" fillId="0" borderId="1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9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4" fontId="1" fillId="0" borderId="6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 wrapText="1"/>
    </xf>
    <xf numFmtId="9" fontId="1" fillId="0" borderId="16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/>
    </xf>
    <xf numFmtId="0" fontId="0" fillId="0" borderId="8" xfId="0" applyBorder="1"/>
    <xf numFmtId="2" fontId="0" fillId="0" borderId="8" xfId="0" applyNumberFormat="1" applyBorder="1"/>
    <xf numFmtId="0" fontId="2" fillId="0" borderId="8" xfId="0" applyFont="1" applyBorder="1"/>
    <xf numFmtId="2" fontId="2" fillId="0" borderId="8" xfId="0" applyNumberFormat="1" applyFont="1" applyBorder="1"/>
    <xf numFmtId="0" fontId="1" fillId="2" borderId="1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1" fontId="1" fillId="0" borderId="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9" fontId="1" fillId="2" borderId="6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Normalny" xfId="0" builtinId="0"/>
  </cellStyles>
  <dxfs count="2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8"/>
        </right>
        <top style="thin">
          <color indexed="8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/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left style="thin">
          <color indexed="8"/>
        </lef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8"/>
        </bottom>
      </border>
    </dxf>
    <dxf>
      <border outline="0">
        <right style="thin">
          <color indexed="8"/>
        </right>
        <top style="thin">
          <color indexed="8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64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/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/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-* #,##0.00\ &quot;zł&quot;_-;\-* #,##0.00\ &quot;zł&quot;_-;_-* &quot;-&quot;??\ &quot;zł&quot;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26"/>
          <bgColor indexed="9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akiet1" displayName="Pakiet1" ref="A2:L5" totalsRowCount="1" headerRowDxfId="211" dataDxfId="212" totalsRowDxfId="199" headerRowBorderDxfId="219" tableBorderDxfId="220" totalsRowBorderDxfId="218">
  <autoFilter ref="A2:L4"/>
  <tableColumns count="12">
    <tableColumn id="1" name="l.p." totalsRowLabel="Suma" dataDxfId="217" totalsRowDxfId="14"/>
    <tableColumn id="2" name="nazwa międzynarodowa" dataDxfId="216" totalsRowDxfId="13"/>
    <tableColumn id="3" name="nazwa handlowa, dawka, producent, EAN" dataDxfId="215" totalsRowDxfId="12"/>
    <tableColumn id="4" name="postać" dataDxfId="214" totalsRowDxfId="11"/>
    <tableColumn id="5" name="j.m." dataDxfId="213" totalsRowDxfId="10"/>
    <tableColumn id="6" name="ilość_x000a_(a) " dataDxfId="210" totalsRowDxfId="9"/>
    <tableColumn id="7" name="cena jedn. Netto_x000a_(b)" dataDxfId="209" totalsRowDxfId="8"/>
    <tableColumn id="8" name="wartość ogółem  netto_x000a_(a x b = c)" totalsRowFunction="sum" dataDxfId="208" totalsRowDxfId="7"/>
    <tableColumn id="9" name="stawka VAT" dataDxfId="207" totalsRowDxfId="6"/>
    <tableColumn id="10" name="VAT_x000a_(d)" totalsRowFunction="sum" dataDxfId="206" totalsRowDxfId="5"/>
    <tableColumn id="11" name="wartość ogółem brutto_x000a_(c + d)" totalsRowFunction="sum" dataDxfId="204" totalsRowDxfId="4"/>
    <tableColumn id="12" name="kod CPV" dataDxfId="205" totalsRowDxfId="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70:L71" totalsRowShown="0" headerRowDxfId="56" dataDxfId="57" headerRowBorderDxfId="71" tableBorderDxfId="72" totalsRowBorderDxfId="70">
  <autoFilter ref="A70:L71"/>
  <tableColumns count="12">
    <tableColumn id="1" name="l.p." dataDxfId="69"/>
    <tableColumn id="2" name="nazwa międzynarodowa" dataDxfId="68"/>
    <tableColumn id="3" name="nazwa handlowa, dawka, producent, EAN" dataDxfId="67"/>
    <tableColumn id="4" name="postać" dataDxfId="66"/>
    <tableColumn id="5" name="j.m." dataDxfId="65"/>
    <tableColumn id="6" name="ilość_x000a_(a) " dataDxfId="64"/>
    <tableColumn id="7" name="cena jedn. netto_x000a_(b)" dataDxfId="63"/>
    <tableColumn id="8" name="wartość ogółem  netto_x000a_(a x b = c)" dataDxfId="62"/>
    <tableColumn id="9" name="stawka VAT" dataDxfId="61"/>
    <tableColumn id="10" name="VAT_x000a_(d)" dataDxfId="60"/>
    <tableColumn id="11" name="wartość ogółem brutto_x000a_(c + d)" dataDxfId="59"/>
    <tableColumn id="12" name="kod CPV" dataDxfId="58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1" name="Tabela11" displayName="Tabela11" ref="A75:L97" totalsRowCount="1" headerRowDxfId="41" dataDxfId="42" totalsRowDxfId="31" tableBorderDxfId="55" totalsRowBorderDxfId="40">
  <autoFilter ref="A75:L96"/>
  <tableColumns count="12">
    <tableColumn id="1" name="Kolumna1" totalsRowLabel="Suma" dataDxfId="54" totalsRowDxfId="39"/>
    <tableColumn id="2" name="nazwa międzynarodowa" dataDxfId="53" totalsRowDxfId="38"/>
    <tableColumn id="3" name="nazwa handlowa, dawka, producent, EAN" dataDxfId="52" totalsRowDxfId="37"/>
    <tableColumn id="4" name="postać" dataDxfId="51" totalsRowDxfId="36"/>
    <tableColumn id="5" name="j.m." dataDxfId="50" totalsRowDxfId="35"/>
    <tableColumn id="6" name="ilość_x000a_(a) " dataDxfId="49" totalsRowDxfId="34"/>
    <tableColumn id="7" name="cena jedn. Netto_x000a_(b)" dataDxfId="48" totalsRowDxfId="33"/>
    <tableColumn id="8" name="wartość ogółem  netto_x000a_(a x b = c)" totalsRowFunction="sum" dataDxfId="47" totalsRowDxfId="27"/>
    <tableColumn id="9" name="stawka VAT" dataDxfId="46" totalsRowDxfId="32"/>
    <tableColumn id="10" name="VAT_x000a_(d)" totalsRowFunction="sum" dataDxfId="45" totalsRowDxfId="28"/>
    <tableColumn id="11" name="wartość ogółem brutto_x000a_(c + d)" totalsRowFunction="sum" dataDxfId="44" totalsRowDxfId="29"/>
    <tableColumn id="12" name="kod CPV" dataDxfId="43" totalsRowDxfId="3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Pakiet2" displayName="Pakiet2" ref="A8:L11" totalsRowCount="1" headerRowDxfId="203" totalsRowDxfId="200" headerRowBorderDxfId="201" tableBorderDxfId="202">
  <autoFilter ref="A8:L10"/>
  <tableColumns count="12">
    <tableColumn id="1" name="l.p." totalsRowLabel="Suma" totalsRowDxfId="26"/>
    <tableColumn id="2" name="nazwa międzynarodowa" totalsRowDxfId="25"/>
    <tableColumn id="3" name="nazwa handlowa, dawka, producent, EAN" totalsRowDxfId="24"/>
    <tableColumn id="4" name="postać" totalsRowDxfId="23"/>
    <tableColumn id="5" name="j.m." totalsRowDxfId="22"/>
    <tableColumn id="6" name="ilość_x000a_(a) " totalsRowDxfId="21"/>
    <tableColumn id="7" name="cena jedn. Netto_x000a_(b)" totalsRowDxfId="20"/>
    <tableColumn id="8" name="wartość ogółem  netto _x000a_(a x b = c)" totalsRowFunction="sum" totalsRowDxfId="19"/>
    <tableColumn id="9" name="  stawka VAT" totalsRowDxfId="18"/>
    <tableColumn id="10" name="VAT_x000a_(d)" totalsRowFunction="sum" totalsRowDxfId="17"/>
    <tableColumn id="11" name="wartość ogółem brutto_x000a_(c + d)" totalsRowFunction="sum" totalsRowDxfId="16"/>
    <tableColumn id="12" name="kod CPV" totalsRowDxfId="1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Pakiet3" displayName="Pakiet3" ref="A14:L27" totalsRowCount="1" headerRowDxfId="198" totalsRowDxfId="195" headerRowBorderDxfId="196" tableBorderDxfId="197">
  <autoFilter ref="A14:L26"/>
  <tableColumns count="12">
    <tableColumn id="1" name="l.p." totalsRowLabel="Suma" totalsRowDxfId="2"/>
    <tableColumn id="2" name="nazwa międzynarodowa" totalsRowDxfId="190"/>
    <tableColumn id="3" name="nazwa handlowa, dawka, producent, EAN" totalsRowDxfId="189"/>
    <tableColumn id="4" name="postać" totalsRowDxfId="188"/>
    <tableColumn id="5" name="j.m." totalsRowDxfId="187"/>
    <tableColumn id="6" name="ilość_x000a_(a) " totalsRowDxfId="186"/>
    <tableColumn id="7" name="cena jedn. Netto_x000a_(b)" totalsRowDxfId="185"/>
    <tableColumn id="8" name="wartość ogółem netto_x000a_(a x b = c)" totalsRowFunction="sum" totalsRowDxfId="184"/>
    <tableColumn id="9" name="  stawka VAT" totalsRowDxfId="183"/>
    <tableColumn id="10" name="VAT_x000a_(d)" totalsRowFunction="sum" totalsRowDxfId="182"/>
    <tableColumn id="11" name="wartość ogółem brutto_x000a_(c + d)" totalsRowFunction="sum" totalsRowDxfId="181"/>
    <tableColumn id="12" name="kod CPV" totalsRowDxfId="18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Pakiet4" displayName="Pakiet4" ref="A30:L33" totalsRowCount="1" headerRowDxfId="191" headerRowBorderDxfId="193" tableBorderDxfId="194">
  <autoFilter ref="A30:L32"/>
  <tableColumns count="12">
    <tableColumn id="1" name="l.p." totalsRowLabel="Suma" dataDxfId="192" totalsRowDxfId="1"/>
    <tableColumn id="2" name="nazwa międzynarodowa" totalsRowDxfId="146"/>
    <tableColumn id="3" name="nazwa handlowa, dawka, producent, EAN" totalsRowDxfId="145"/>
    <tableColumn id="4" name="postać" totalsRowDxfId="144"/>
    <tableColumn id="5" name="j.m." totalsRowDxfId="143"/>
    <tableColumn id="6" name="ilość_x000a_(a) " totalsRowDxfId="142"/>
    <tableColumn id="7" name="cena jedn. Netto_x000a_(b)" totalsRowDxfId="141"/>
    <tableColumn id="8" name="wartość ogółem  netto_x000a_(a x b = c)" totalsRowFunction="sum" totalsRowDxfId="140"/>
    <tableColumn id="9" name="  stawka VAT" totalsRowDxfId="139"/>
    <tableColumn id="10" name="VAT_x000a_(d)" totalsRowFunction="sum" totalsRowDxfId="138"/>
    <tableColumn id="11" name="wartość ogółem brutto_x000a_(c + d)" totalsRowFunction="sum" totalsRowDxfId="137"/>
    <tableColumn id="12" name="kod CPV" totalsRowDxfId="13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Pakiet6" displayName="Pakiet6" ref="A43:L44" headerRowDxfId="163" dataDxfId="164" headerRowBorderDxfId="178" tableBorderDxfId="179" totalsRowBorderDxfId="177">
  <autoFilter ref="A43:L44"/>
  <tableColumns count="12">
    <tableColumn id="1" name="l.p." totalsRowLabel="Suma" dataDxfId="176" totalsRowDxfId="124"/>
    <tableColumn id="2" name="nazwa międzynarodowa" dataDxfId="175" totalsRowDxfId="125"/>
    <tableColumn id="3" name="nazwa handlowa, dawka, producent, EAN" dataDxfId="174" totalsRowDxfId="126"/>
    <tableColumn id="4" name="postać" dataDxfId="173" totalsRowDxfId="127"/>
    <tableColumn id="5" name="j.m." dataDxfId="172" totalsRowDxfId="128"/>
    <tableColumn id="6" name="ilość_x000a_(a) " dataDxfId="171" totalsRowDxfId="129"/>
    <tableColumn id="7" name="cena jedn. Netto_x000a_(b)" dataDxfId="170" totalsRowDxfId="130"/>
    <tableColumn id="8" name="wartość ogółem  netto_x000a_(a x b = c)" dataDxfId="169" totalsRowDxfId="131"/>
    <tableColumn id="9" name="stawka VAT" dataDxfId="168" totalsRowDxfId="132"/>
    <tableColumn id="10" name="VAT_x000a_(d)" dataDxfId="167" totalsRowDxfId="133"/>
    <tableColumn id="11" name="wartość ogółem brutto_x000a_(c + d)" dataDxfId="166" totalsRowDxfId="134"/>
    <tableColumn id="12" name="kod CPV" dataDxfId="165" totalsRowDxfId="13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Pakiet5" displayName="Pakiet5" ref="A36:L39" totalsRowCount="1" headerRowDxfId="158" headerRowBorderDxfId="161" tableBorderDxfId="162">
  <autoFilter ref="A36:L38"/>
  <tableColumns count="12">
    <tableColumn id="1" name="l.p." totalsRowLabel="Suma" dataDxfId="160" totalsRowDxfId="0"/>
    <tableColumn id="2" name="nazwa międzynarodowa" totalsRowDxfId="157"/>
    <tableColumn id="3" name="nazwa handlowa, dawka, producent, EAN" totalsRowDxfId="156"/>
    <tableColumn id="4" name="postać" totalsRowDxfId="155"/>
    <tableColumn id="5" name="j.m." totalsRowDxfId="154"/>
    <tableColumn id="6" name="ilość_x000a_(a) " totalsRowDxfId="153"/>
    <tableColumn id="7" name="cena jedn. Netto_x000a_(b)" totalsRowDxfId="152"/>
    <tableColumn id="8" name="wartość ogółem  netto_x000a_(a x b = c)" totalsRowFunction="sum" totalsRowDxfId="151"/>
    <tableColumn id="9" name="  stawka VAT" totalsRowDxfId="150"/>
    <tableColumn id="10" name="VAT_x000a_(d)" totalsRowFunction="sum" totalsRowDxfId="149"/>
    <tableColumn id="11" name="wartość ogółem brutto_x000a_(c + d)" totalsRowFunction="sum" totalsRowDxfId="148"/>
    <tableColumn id="12" name="kod CPV" dataDxfId="159" totalsRowDxfId="14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Pakiet7" displayName="Pakiet7" ref="A50:L51" totalsRowShown="0" headerRowDxfId="107" dataDxfId="108" headerRowBorderDxfId="122" tableBorderDxfId="123" totalsRowBorderDxfId="121">
  <autoFilter ref="A50:L51"/>
  <tableColumns count="12">
    <tableColumn id="1" name="l.p." dataDxfId="120"/>
    <tableColumn id="2" name="nazwa międzynarodowa" dataDxfId="119"/>
    <tableColumn id="3" name="nazwa handlowa, dawka, producent, EAN" dataDxfId="118"/>
    <tableColumn id="4" name="postać" dataDxfId="117"/>
    <tableColumn id="5" name="j.m." dataDxfId="116"/>
    <tableColumn id="6" name="ilość_x000a_(a) " dataDxfId="115"/>
    <tableColumn id="7" name="cena jedn. netto _x000a_(b)" dataDxfId="114"/>
    <tableColumn id="8" name="wartość ogółem  netto_x000a_(a x b = c)" dataDxfId="113"/>
    <tableColumn id="9" name="stawka VAT" dataDxfId="112"/>
    <tableColumn id="10" name="VAT_x000a_(d)" dataDxfId="111"/>
    <tableColumn id="11" name="wartość ogółem brutto_x000a_(c + d)" dataDxfId="110"/>
    <tableColumn id="12" name="kod CPV" dataDxfId="10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Pakiet8" displayName="Pakiet8" ref="A54:L61" totalsRowCount="1" headerRowDxfId="102" totalsRowDxfId="100" headerRowBorderDxfId="105" tableBorderDxfId="106" totalsRowBorderDxfId="101">
  <autoFilter ref="A54:L60"/>
  <tableColumns count="12">
    <tableColumn id="1" name="l.p." totalsRowLabel="Suma" dataDxfId="104" totalsRowDxfId="99"/>
    <tableColumn id="2" name="nazwa międzynarodowa" totalsRowDxfId="98"/>
    <tableColumn id="3" name="nazwa handlowa, dawka, producent, EAN" totalsRowDxfId="97"/>
    <tableColumn id="4" name="postać" totalsRowDxfId="96"/>
    <tableColumn id="5" name="j.m." totalsRowDxfId="95"/>
    <tableColumn id="6" name="ilość_x000a_(a) " totalsRowDxfId="94"/>
    <tableColumn id="7" name="cena jedn. Netto_x000a_(b)" totalsRowDxfId="93"/>
    <tableColumn id="8" name="wartość ogółem  netto_x000a_(a x b = c)" totalsRowFunction="sum" totalsRowDxfId="92"/>
    <tableColumn id="9" name="stawka VAT" totalsRowDxfId="91"/>
    <tableColumn id="10" name="VAT_x000a_(d)" totalsRowFunction="sum" totalsRowDxfId="90"/>
    <tableColumn id="11" name="wartość ogółem brutto_x000a_(c + d)" totalsRowFunction="sum" totalsRowDxfId="89"/>
    <tableColumn id="12" name="kod CPV" totalsRowFunction="count" dataDxfId="103" totalsRowDxfId="8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65:L66" totalsRowShown="0" headerRowDxfId="73" dataDxfId="74" tableBorderDxfId="87">
  <autoFilter ref="A65:L66"/>
  <tableColumns count="12">
    <tableColumn id="1" name="l.p." dataDxfId="86"/>
    <tableColumn id="2" name="nazwa międzynarodowa" dataDxfId="85"/>
    <tableColumn id="3" name="nazwa handlowa, dawka, producent, EAN" dataDxfId="84"/>
    <tableColumn id="4" name="postać" dataDxfId="83"/>
    <tableColumn id="5" name="j.m." dataDxfId="82"/>
    <tableColumn id="6" name="ilość_x000a_(a) " dataDxfId="81"/>
    <tableColumn id="7" name="cena jedn. Netto_x000a_(b)" dataDxfId="80"/>
    <tableColumn id="8" name="wartość ogółem  netto_x000a_(a x b = c)" dataDxfId="79"/>
    <tableColumn id="9" name="stawka VAT" dataDxfId="78"/>
    <tableColumn id="10" name="VAT_x000a_(d)" dataDxfId="77"/>
    <tableColumn id="11" name="wartość ogółem brutto_x000a_(c + d)" dataDxfId="76"/>
    <tableColumn id="12" name="kod CPV" dataDxfId="7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tabSelected="1" zoomScaleNormal="100" zoomScaleSheetLayoutView="70" zoomScalePageLayoutView="70" workbookViewId="0">
      <selection activeCell="A39" sqref="A39"/>
    </sheetView>
  </sheetViews>
  <sheetFormatPr defaultRowHeight="12.75"/>
  <cols>
    <col min="1" max="1" width="9.375" style="43" customWidth="1"/>
    <col min="2" max="2" width="48.125" style="43" customWidth="1"/>
    <col min="3" max="3" width="30.875" style="43" customWidth="1"/>
    <col min="4" max="5" width="9" style="43"/>
    <col min="6" max="6" width="14.5" style="43" customWidth="1"/>
    <col min="7" max="7" width="26" style="43" customWidth="1"/>
    <col min="8" max="8" width="29.75" style="43" customWidth="1"/>
    <col min="9" max="9" width="13.125" style="43" customWidth="1"/>
    <col min="10" max="10" width="10.375" style="43" customWidth="1"/>
    <col min="11" max="11" width="27" style="43" customWidth="1"/>
    <col min="12" max="12" width="11.875" style="43" customWidth="1"/>
    <col min="13" max="16384" width="9" style="43"/>
  </cols>
  <sheetData>
    <row r="1" spans="1:13" ht="15" customHeight="1">
      <c r="A1" s="85" t="s">
        <v>116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3" ht="25.5">
      <c r="A2" s="74" t="s">
        <v>0</v>
      </c>
      <c r="B2" s="75" t="s">
        <v>1</v>
      </c>
      <c r="C2" s="75" t="s">
        <v>2</v>
      </c>
      <c r="D2" s="75" t="s">
        <v>3</v>
      </c>
      <c r="E2" s="75" t="s">
        <v>4</v>
      </c>
      <c r="F2" s="76" t="s">
        <v>139</v>
      </c>
      <c r="G2" s="77" t="s">
        <v>136</v>
      </c>
      <c r="H2" s="77" t="s">
        <v>130</v>
      </c>
      <c r="I2" s="78" t="s">
        <v>131</v>
      </c>
      <c r="J2" s="77" t="s">
        <v>132</v>
      </c>
      <c r="K2" s="77" t="s">
        <v>133</v>
      </c>
      <c r="L2" s="79" t="s">
        <v>5</v>
      </c>
    </row>
    <row r="3" spans="1:13">
      <c r="A3" s="56">
        <v>1</v>
      </c>
      <c r="B3" s="2" t="s">
        <v>6</v>
      </c>
      <c r="C3" s="39"/>
      <c r="D3" s="2" t="s">
        <v>7</v>
      </c>
      <c r="E3" s="2" t="s">
        <v>8</v>
      </c>
      <c r="F3" s="38">
        <v>30</v>
      </c>
      <c r="G3" s="93"/>
      <c r="H3" s="93"/>
      <c r="I3" s="23"/>
      <c r="J3" s="93"/>
      <c r="K3" s="93"/>
      <c r="L3" s="53" t="s">
        <v>9</v>
      </c>
    </row>
    <row r="4" spans="1:13">
      <c r="A4" s="71">
        <v>2</v>
      </c>
      <c r="B4" s="60" t="s">
        <v>10</v>
      </c>
      <c r="C4" s="80"/>
      <c r="D4" s="60" t="s">
        <v>7</v>
      </c>
      <c r="E4" s="60" t="s">
        <v>8</v>
      </c>
      <c r="F4" s="81">
        <v>2</v>
      </c>
      <c r="G4" s="92"/>
      <c r="H4" s="93"/>
      <c r="I4" s="92"/>
      <c r="J4" s="92"/>
      <c r="K4" s="93"/>
      <c r="L4" s="84" t="s">
        <v>9</v>
      </c>
    </row>
    <row r="5" spans="1:13" s="121" customFormat="1">
      <c r="A5" s="115" t="s">
        <v>134</v>
      </c>
      <c r="B5" s="116"/>
      <c r="C5" s="117"/>
      <c r="D5" s="116"/>
      <c r="E5" s="116"/>
      <c r="F5" s="118"/>
      <c r="G5" s="118"/>
      <c r="H5" s="119">
        <f>SUBTOTAL(109,Pakiet1[wartość ogółem  netto
(a x b = c)])</f>
        <v>0</v>
      </c>
      <c r="I5" s="118"/>
      <c r="J5" s="119">
        <f>SUBTOTAL(109,Pakiet1[VAT
(d)])</f>
        <v>0</v>
      </c>
      <c r="K5" s="119">
        <f>SUBTOTAL(109,Pakiet1[wartość ogółem brutto
(c + d)])</f>
        <v>0</v>
      </c>
      <c r="L5" s="120"/>
    </row>
    <row r="6" spans="1:13">
      <c r="A6" s="24"/>
      <c r="B6" s="44"/>
      <c r="C6" s="44"/>
      <c r="D6" s="24"/>
      <c r="E6" s="24"/>
      <c r="F6" s="25"/>
      <c r="G6" s="4"/>
      <c r="H6" s="5"/>
      <c r="I6" s="5"/>
      <c r="J6" s="5"/>
      <c r="K6" s="5"/>
      <c r="L6" s="4"/>
      <c r="M6" s="13"/>
    </row>
    <row r="7" spans="1:13" ht="14.25" customHeight="1">
      <c r="A7" s="94" t="s">
        <v>135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14"/>
    </row>
    <row r="8" spans="1:13" ht="25.5">
      <c r="A8" s="74" t="s">
        <v>0</v>
      </c>
      <c r="B8" s="75" t="s">
        <v>1</v>
      </c>
      <c r="C8" s="96" t="s">
        <v>2</v>
      </c>
      <c r="D8" s="75" t="s">
        <v>3</v>
      </c>
      <c r="E8" s="75" t="s">
        <v>4</v>
      </c>
      <c r="F8" s="97" t="s">
        <v>139</v>
      </c>
      <c r="G8" s="77" t="s">
        <v>136</v>
      </c>
      <c r="H8" s="77" t="s">
        <v>137</v>
      </c>
      <c r="I8" s="78" t="s">
        <v>138</v>
      </c>
      <c r="J8" s="77" t="s">
        <v>132</v>
      </c>
      <c r="K8" s="77" t="s">
        <v>133</v>
      </c>
      <c r="L8" s="79" t="s">
        <v>5</v>
      </c>
      <c r="M8" s="14"/>
    </row>
    <row r="9" spans="1:13" ht="25.5">
      <c r="A9" s="56">
        <v>1</v>
      </c>
      <c r="B9" s="87" t="s">
        <v>12</v>
      </c>
      <c r="C9" s="103"/>
      <c r="D9" s="87" t="s">
        <v>13</v>
      </c>
      <c r="E9" s="87" t="s">
        <v>8</v>
      </c>
      <c r="F9" s="104">
        <v>200</v>
      </c>
      <c r="G9" s="101"/>
      <c r="H9" s="105"/>
      <c r="I9" s="106"/>
      <c r="J9" s="101"/>
      <c r="K9" s="105"/>
      <c r="L9" s="90" t="s">
        <v>14</v>
      </c>
      <c r="M9" s="13"/>
    </row>
    <row r="10" spans="1:13" ht="25.5">
      <c r="A10" s="102">
        <v>2</v>
      </c>
      <c r="B10" s="55" t="s">
        <v>15</v>
      </c>
      <c r="C10" s="107"/>
      <c r="D10" s="55" t="s">
        <v>13</v>
      </c>
      <c r="E10" s="55" t="s">
        <v>8</v>
      </c>
      <c r="F10" s="108">
        <v>35</v>
      </c>
      <c r="G10" s="109"/>
      <c r="H10" s="109"/>
      <c r="I10" s="110"/>
      <c r="J10" s="109"/>
      <c r="K10" s="109"/>
      <c r="L10" s="62" t="s">
        <v>14</v>
      </c>
      <c r="M10" s="47"/>
    </row>
    <row r="11" spans="1:13">
      <c r="A11" s="55" t="s">
        <v>134</v>
      </c>
      <c r="B11" s="113"/>
      <c r="C11" s="113"/>
      <c r="D11" s="113"/>
      <c r="E11" s="113"/>
      <c r="F11" s="113"/>
      <c r="G11" s="62"/>
      <c r="H11" s="114">
        <f>SUBTOTAL(109,Pakiet2[wartość ogółem  netto 
(a x b = c)])</f>
        <v>0</v>
      </c>
      <c r="I11" s="113"/>
      <c r="J11" s="109">
        <f>SUBTOTAL(109,Pakiet2[VAT
(d)])</f>
        <v>0</v>
      </c>
      <c r="K11" s="114">
        <f>SUBTOTAL(109,Pakiet2[wartość ogółem brutto
(c + d)])</f>
        <v>0</v>
      </c>
      <c r="L11" s="62"/>
    </row>
    <row r="12" spans="1:13">
      <c r="A12" s="44"/>
      <c r="B12" s="45"/>
      <c r="C12" s="46"/>
      <c r="D12" s="45"/>
      <c r="E12" s="45"/>
      <c r="F12" s="45"/>
      <c r="G12" s="45"/>
      <c r="H12" s="5"/>
      <c r="I12" s="5"/>
      <c r="J12" s="5"/>
      <c r="K12" s="5"/>
      <c r="L12" s="4"/>
    </row>
    <row r="13" spans="1:13" ht="14.25" customHeight="1">
      <c r="A13" s="85" t="s">
        <v>11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1:13" ht="25.5">
      <c r="A14" s="74" t="s">
        <v>0</v>
      </c>
      <c r="B14" s="75" t="s">
        <v>1</v>
      </c>
      <c r="C14" s="96" t="s">
        <v>2</v>
      </c>
      <c r="D14" s="75" t="s">
        <v>3</v>
      </c>
      <c r="E14" s="75" t="s">
        <v>4</v>
      </c>
      <c r="F14" s="97" t="s">
        <v>139</v>
      </c>
      <c r="G14" s="77" t="s">
        <v>136</v>
      </c>
      <c r="H14" s="77" t="s">
        <v>140</v>
      </c>
      <c r="I14" s="78" t="s">
        <v>138</v>
      </c>
      <c r="J14" s="77" t="s">
        <v>132</v>
      </c>
      <c r="K14" s="77" t="s">
        <v>133</v>
      </c>
      <c r="L14" s="79" t="s">
        <v>5</v>
      </c>
    </row>
    <row r="15" spans="1:13">
      <c r="A15" s="56">
        <v>1</v>
      </c>
      <c r="B15" s="6" t="s">
        <v>47</v>
      </c>
      <c r="C15" s="26"/>
      <c r="D15" s="6" t="s">
        <v>48</v>
      </c>
      <c r="E15" s="6" t="s">
        <v>8</v>
      </c>
      <c r="F15" s="16">
        <v>20</v>
      </c>
      <c r="G15" s="22"/>
      <c r="H15" s="18"/>
      <c r="I15" s="19"/>
      <c r="J15" s="22"/>
      <c r="K15" s="18"/>
      <c r="L15" s="53" t="s">
        <v>49</v>
      </c>
    </row>
    <row r="16" spans="1:13" ht="25.5">
      <c r="A16" s="56">
        <v>2</v>
      </c>
      <c r="B16" s="8" t="s">
        <v>51</v>
      </c>
      <c r="C16" s="27"/>
      <c r="D16" s="7" t="s">
        <v>52</v>
      </c>
      <c r="E16" s="7" t="s">
        <v>25</v>
      </c>
      <c r="F16" s="28">
        <v>260</v>
      </c>
      <c r="G16" s="29"/>
      <c r="H16" s="30"/>
      <c r="I16" s="19"/>
      <c r="J16" s="22"/>
      <c r="K16" s="18"/>
      <c r="L16" s="53" t="s">
        <v>14</v>
      </c>
    </row>
    <row r="17" spans="1:12">
      <c r="A17" s="56">
        <v>3</v>
      </c>
      <c r="B17" s="7" t="s">
        <v>54</v>
      </c>
      <c r="C17" s="31"/>
      <c r="D17" s="7" t="s">
        <v>55</v>
      </c>
      <c r="E17" s="7" t="s">
        <v>56</v>
      </c>
      <c r="F17" s="28">
        <v>130</v>
      </c>
      <c r="G17" s="29"/>
      <c r="H17" s="30"/>
      <c r="I17" s="19"/>
      <c r="J17" s="22"/>
      <c r="K17" s="18"/>
      <c r="L17" s="53" t="s">
        <v>53</v>
      </c>
    </row>
    <row r="18" spans="1:12">
      <c r="A18" s="56">
        <v>4</v>
      </c>
      <c r="B18" s="8" t="s">
        <v>57</v>
      </c>
      <c r="C18" s="32"/>
      <c r="D18" s="8" t="s">
        <v>24</v>
      </c>
      <c r="E18" s="8" t="s">
        <v>25</v>
      </c>
      <c r="F18" s="33">
        <v>120</v>
      </c>
      <c r="G18" s="29"/>
      <c r="H18" s="29"/>
      <c r="I18" s="23"/>
      <c r="J18" s="22"/>
      <c r="K18" s="22"/>
      <c r="L18" s="53" t="s">
        <v>26</v>
      </c>
    </row>
    <row r="19" spans="1:12">
      <c r="A19" s="56">
        <v>5</v>
      </c>
      <c r="B19" s="1" t="s">
        <v>58</v>
      </c>
      <c r="C19" s="15"/>
      <c r="D19" s="1" t="s">
        <v>13</v>
      </c>
      <c r="E19" s="1" t="s">
        <v>8</v>
      </c>
      <c r="F19" s="34">
        <v>5</v>
      </c>
      <c r="G19" s="22"/>
      <c r="H19" s="18"/>
      <c r="I19" s="19"/>
      <c r="J19" s="22"/>
      <c r="K19" s="18"/>
      <c r="L19" s="53" t="s">
        <v>14</v>
      </c>
    </row>
    <row r="20" spans="1:12">
      <c r="A20" s="56">
        <v>6</v>
      </c>
      <c r="B20" s="1" t="s">
        <v>59</v>
      </c>
      <c r="C20" s="15"/>
      <c r="D20" s="1" t="s">
        <v>60</v>
      </c>
      <c r="E20" s="1" t="s">
        <v>8</v>
      </c>
      <c r="F20" s="16">
        <v>35</v>
      </c>
      <c r="G20" s="22"/>
      <c r="H20" s="18"/>
      <c r="I20" s="19"/>
      <c r="J20" s="22"/>
      <c r="K20" s="18"/>
      <c r="L20" s="53" t="s">
        <v>14</v>
      </c>
    </row>
    <row r="21" spans="1:12">
      <c r="A21" s="56">
        <v>7</v>
      </c>
      <c r="B21" s="9" t="s">
        <v>61</v>
      </c>
      <c r="C21" s="35"/>
      <c r="D21" s="9" t="s">
        <v>62</v>
      </c>
      <c r="E21" s="6" t="s">
        <v>8</v>
      </c>
      <c r="F21" s="34">
        <v>250</v>
      </c>
      <c r="G21" s="22"/>
      <c r="H21" s="18"/>
      <c r="I21" s="19"/>
      <c r="J21" s="22"/>
      <c r="K21" s="18"/>
      <c r="L21" s="53" t="s">
        <v>14</v>
      </c>
    </row>
    <row r="22" spans="1:12" ht="25.5">
      <c r="A22" s="56">
        <v>8</v>
      </c>
      <c r="B22" s="2" t="s">
        <v>63</v>
      </c>
      <c r="C22" s="20"/>
      <c r="D22" s="2" t="s">
        <v>64</v>
      </c>
      <c r="E22" s="2" t="s">
        <v>8</v>
      </c>
      <c r="F22" s="21">
        <v>40</v>
      </c>
      <c r="G22" s="22"/>
      <c r="H22" s="22"/>
      <c r="I22" s="23"/>
      <c r="J22" s="22"/>
      <c r="K22" s="22"/>
      <c r="L22" s="53" t="s">
        <v>14</v>
      </c>
    </row>
    <row r="23" spans="1:12">
      <c r="A23" s="56">
        <v>9</v>
      </c>
      <c r="B23" s="2" t="s">
        <v>65</v>
      </c>
      <c r="C23" s="15"/>
      <c r="D23" s="10" t="s">
        <v>62</v>
      </c>
      <c r="E23" s="10" t="s">
        <v>8</v>
      </c>
      <c r="F23" s="36">
        <v>2</v>
      </c>
      <c r="G23" s="17"/>
      <c r="H23" s="17"/>
      <c r="I23" s="37"/>
      <c r="J23" s="17"/>
      <c r="K23" s="17"/>
      <c r="L23" s="95" t="s">
        <v>14</v>
      </c>
    </row>
    <row r="24" spans="1:12" ht="25.5">
      <c r="A24" s="56">
        <v>10</v>
      </c>
      <c r="B24" s="3" t="s">
        <v>66</v>
      </c>
      <c r="C24" s="20"/>
      <c r="D24" s="2" t="s">
        <v>67</v>
      </c>
      <c r="E24" s="2" t="s">
        <v>8</v>
      </c>
      <c r="F24" s="38">
        <v>80</v>
      </c>
      <c r="G24" s="22"/>
      <c r="H24" s="22"/>
      <c r="I24" s="23"/>
      <c r="J24" s="22"/>
      <c r="K24" s="22"/>
      <c r="L24" s="53" t="s">
        <v>49</v>
      </c>
    </row>
    <row r="25" spans="1:12">
      <c r="A25" s="56">
        <v>11</v>
      </c>
      <c r="B25" s="6" t="s">
        <v>68</v>
      </c>
      <c r="C25" s="26"/>
      <c r="D25" s="6" t="s">
        <v>13</v>
      </c>
      <c r="E25" s="6" t="s">
        <v>8</v>
      </c>
      <c r="F25" s="34">
        <v>5</v>
      </c>
      <c r="G25" s="22"/>
      <c r="H25" s="18"/>
      <c r="I25" s="19"/>
      <c r="J25" s="22"/>
      <c r="K25" s="18"/>
      <c r="L25" s="53" t="s">
        <v>26</v>
      </c>
    </row>
    <row r="26" spans="1:12" ht="25.5">
      <c r="A26" s="71">
        <v>12</v>
      </c>
      <c r="B26" s="87" t="s">
        <v>69</v>
      </c>
      <c r="C26" s="103"/>
      <c r="D26" s="87" t="s">
        <v>70</v>
      </c>
      <c r="E26" s="87" t="s">
        <v>8</v>
      </c>
      <c r="F26" s="104">
        <v>15</v>
      </c>
      <c r="G26" s="82"/>
      <c r="H26" s="105"/>
      <c r="I26" s="106"/>
      <c r="J26" s="82"/>
      <c r="K26" s="105"/>
      <c r="L26" s="84" t="s">
        <v>26</v>
      </c>
    </row>
    <row r="27" spans="1:12">
      <c r="A27" s="55" t="s">
        <v>134</v>
      </c>
      <c r="B27" s="113"/>
      <c r="C27" s="113"/>
      <c r="D27" s="113"/>
      <c r="E27" s="113"/>
      <c r="F27" s="113"/>
      <c r="G27" s="62"/>
      <c r="H27" s="114">
        <f>SUBTOTAL(109,Pakiet3[wartość ogółem netto
(a x b = c)])</f>
        <v>0</v>
      </c>
      <c r="I27" s="113"/>
      <c r="J27" s="109">
        <f>SUBTOTAL(109,Pakiet3[VAT
(d)])</f>
        <v>0</v>
      </c>
      <c r="K27" s="114">
        <f>SUBTOTAL(109,Pakiet3[wartość ogółem brutto
(c + d)])</f>
        <v>0</v>
      </c>
      <c r="L27" s="62"/>
    </row>
    <row r="28" spans="1:12">
      <c r="A28" s="44"/>
      <c r="B28" s="45"/>
      <c r="C28" s="46"/>
      <c r="D28" s="45"/>
      <c r="E28" s="45"/>
      <c r="F28" s="45"/>
      <c r="G28" s="45"/>
      <c r="H28" s="5"/>
      <c r="I28" s="5"/>
      <c r="J28" s="5"/>
      <c r="K28" s="5"/>
      <c r="L28" s="4"/>
    </row>
    <row r="29" spans="1:12" ht="14.25" customHeight="1">
      <c r="A29" s="122" t="s">
        <v>129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</row>
    <row r="30" spans="1:12" ht="25.5">
      <c r="A30" s="74" t="s">
        <v>0</v>
      </c>
      <c r="B30" s="75" t="s">
        <v>1</v>
      </c>
      <c r="C30" s="96" t="s">
        <v>2</v>
      </c>
      <c r="D30" s="75" t="s">
        <v>3</v>
      </c>
      <c r="E30" s="75" t="s">
        <v>4</v>
      </c>
      <c r="F30" s="97" t="s">
        <v>139</v>
      </c>
      <c r="G30" s="77" t="s">
        <v>136</v>
      </c>
      <c r="H30" s="77" t="s">
        <v>130</v>
      </c>
      <c r="I30" s="78" t="s">
        <v>138</v>
      </c>
      <c r="J30" s="77" t="s">
        <v>132</v>
      </c>
      <c r="K30" s="77" t="s">
        <v>133</v>
      </c>
      <c r="L30" s="79" t="s">
        <v>5</v>
      </c>
    </row>
    <row r="31" spans="1:12">
      <c r="A31" s="56">
        <v>1</v>
      </c>
      <c r="B31" s="1" t="s">
        <v>71</v>
      </c>
      <c r="C31" s="26"/>
      <c r="D31" s="1" t="s">
        <v>24</v>
      </c>
      <c r="E31" s="1" t="s">
        <v>25</v>
      </c>
      <c r="F31" s="16">
        <v>110</v>
      </c>
      <c r="G31" s="22"/>
      <c r="H31" s="18"/>
      <c r="I31" s="19"/>
      <c r="J31" s="22"/>
      <c r="K31" s="18"/>
      <c r="L31" s="53" t="s">
        <v>14</v>
      </c>
    </row>
    <row r="32" spans="1:12" ht="38.25">
      <c r="A32" s="71">
        <v>2</v>
      </c>
      <c r="B32" s="60" t="s">
        <v>73</v>
      </c>
      <c r="C32" s="72"/>
      <c r="D32" s="60" t="s">
        <v>72</v>
      </c>
      <c r="E32" s="60" t="s">
        <v>8</v>
      </c>
      <c r="F32" s="98">
        <v>25</v>
      </c>
      <c r="G32" s="82"/>
      <c r="H32" s="82"/>
      <c r="I32" s="83"/>
      <c r="J32" s="82"/>
      <c r="K32" s="82"/>
      <c r="L32" s="84" t="s">
        <v>14</v>
      </c>
    </row>
    <row r="33" spans="1:12">
      <c r="A33" s="55" t="s">
        <v>134</v>
      </c>
      <c r="B33" s="113"/>
      <c r="C33" s="113"/>
      <c r="D33" s="113"/>
      <c r="E33" s="113"/>
      <c r="F33" s="113"/>
      <c r="G33" s="62"/>
      <c r="H33" s="114">
        <f>SUBTOTAL(109,Pakiet4[wartość ogółem  netto
(a x b = c)])</f>
        <v>0</v>
      </c>
      <c r="I33" s="113"/>
      <c r="J33" s="109">
        <f>SUBTOTAL(109,Pakiet4[VAT
(d)])</f>
        <v>0</v>
      </c>
      <c r="K33" s="114">
        <f>SUBTOTAL(109,Pakiet4[wartość ogółem brutto
(c + d)])</f>
        <v>0</v>
      </c>
      <c r="L33" s="62"/>
    </row>
    <row r="34" spans="1:12">
      <c r="A34" s="13"/>
      <c r="B34" s="13"/>
      <c r="C34" s="99"/>
      <c r="D34" s="13"/>
      <c r="E34" s="13"/>
      <c r="F34" s="100"/>
      <c r="G34" s="68"/>
      <c r="H34" s="68"/>
      <c r="I34" s="86"/>
      <c r="J34" s="68"/>
      <c r="K34" s="68"/>
      <c r="L34" s="42"/>
    </row>
    <row r="35" spans="1:12" ht="14.25" customHeight="1">
      <c r="A35" s="125" t="s">
        <v>117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  <row r="36" spans="1:12" ht="25.5">
      <c r="A36" s="74" t="s">
        <v>0</v>
      </c>
      <c r="B36" s="78" t="s">
        <v>1</v>
      </c>
      <c r="C36" s="78" t="s">
        <v>2</v>
      </c>
      <c r="D36" s="78" t="s">
        <v>3</v>
      </c>
      <c r="E36" s="78" t="s">
        <v>4</v>
      </c>
      <c r="F36" s="76" t="s">
        <v>139</v>
      </c>
      <c r="G36" s="77" t="s">
        <v>136</v>
      </c>
      <c r="H36" s="77" t="s">
        <v>130</v>
      </c>
      <c r="I36" s="78" t="s">
        <v>138</v>
      </c>
      <c r="J36" s="77" t="s">
        <v>132</v>
      </c>
      <c r="K36" s="77" t="s">
        <v>133</v>
      </c>
      <c r="L36" s="79" t="s">
        <v>5</v>
      </c>
    </row>
    <row r="37" spans="1:12">
      <c r="A37" s="56">
        <v>1</v>
      </c>
      <c r="B37" s="6" t="s">
        <v>74</v>
      </c>
      <c r="C37" s="26"/>
      <c r="D37" s="6" t="s">
        <v>75</v>
      </c>
      <c r="E37" s="3" t="s">
        <v>123</v>
      </c>
      <c r="F37" s="34">
        <v>110</v>
      </c>
      <c r="G37" s="22"/>
      <c r="H37" s="18"/>
      <c r="I37" s="19"/>
      <c r="J37" s="22"/>
      <c r="K37" s="18"/>
      <c r="L37" s="53" t="s">
        <v>14</v>
      </c>
    </row>
    <row r="38" spans="1:12">
      <c r="A38" s="71">
        <v>2</v>
      </c>
      <c r="B38" s="91" t="s">
        <v>76</v>
      </c>
      <c r="C38" s="80"/>
      <c r="D38" s="91" t="s">
        <v>77</v>
      </c>
      <c r="E38" s="91" t="s">
        <v>123</v>
      </c>
      <c r="F38" s="81">
        <v>300</v>
      </c>
      <c r="G38" s="82"/>
      <c r="H38" s="82"/>
      <c r="I38" s="83"/>
      <c r="J38" s="82"/>
      <c r="K38" s="126"/>
      <c r="L38" s="84" t="s">
        <v>26</v>
      </c>
    </row>
    <row r="39" spans="1:12" ht="12.75" customHeight="1">
      <c r="A39" s="55" t="s">
        <v>134</v>
      </c>
      <c r="B39" s="113"/>
      <c r="C39" s="113"/>
      <c r="D39" s="113"/>
      <c r="E39" s="62"/>
      <c r="F39" s="113"/>
      <c r="G39" s="62"/>
      <c r="H39" s="114">
        <f>SUBTOTAL(109,Pakiet5[wartość ogółem  netto
(a x b = c)])</f>
        <v>0</v>
      </c>
      <c r="I39" s="113"/>
      <c r="J39" s="109">
        <f>SUBTOTAL(109,Pakiet5[VAT
(d)])</f>
        <v>0</v>
      </c>
      <c r="K39" s="114">
        <f>SUBTOTAL(109,Pakiet5[wartość ogółem brutto
(c + d)])</f>
        <v>0</v>
      </c>
      <c r="L39" s="62"/>
    </row>
    <row r="40" spans="1:12">
      <c r="A40" s="12" t="s">
        <v>78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14.25" customHeight="1">
      <c r="A41" s="44"/>
      <c r="B41" s="44"/>
      <c r="C41" s="48"/>
      <c r="D41" s="44"/>
      <c r="E41" s="44"/>
      <c r="F41" s="45"/>
      <c r="G41" s="44"/>
      <c r="H41" s="5"/>
      <c r="I41" s="5"/>
      <c r="J41" s="5"/>
      <c r="K41" s="5"/>
      <c r="L41" s="4"/>
    </row>
    <row r="42" spans="1:12">
      <c r="A42" s="125" t="s">
        <v>118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1:12" ht="25.5">
      <c r="A43" s="26" t="s">
        <v>0</v>
      </c>
      <c r="B43" s="78" t="s">
        <v>1</v>
      </c>
      <c r="C43" s="78" t="s">
        <v>2</v>
      </c>
      <c r="D43" s="78" t="s">
        <v>3</v>
      </c>
      <c r="E43" s="78" t="s">
        <v>4</v>
      </c>
      <c r="F43" s="76" t="s">
        <v>139</v>
      </c>
      <c r="G43" s="77" t="s">
        <v>136</v>
      </c>
      <c r="H43" s="77" t="s">
        <v>130</v>
      </c>
      <c r="I43" s="78" t="s">
        <v>131</v>
      </c>
      <c r="J43" s="77" t="s">
        <v>132</v>
      </c>
      <c r="K43" s="77" t="s">
        <v>133</v>
      </c>
      <c r="L43" s="79" t="s">
        <v>5</v>
      </c>
    </row>
    <row r="44" spans="1:12" ht="25.5">
      <c r="A44" s="124">
        <v>1</v>
      </c>
      <c r="B44" s="91" t="s">
        <v>16</v>
      </c>
      <c r="C44" s="80"/>
      <c r="D44" s="91" t="s">
        <v>17</v>
      </c>
      <c r="E44" s="91" t="s">
        <v>8</v>
      </c>
      <c r="F44" s="81">
        <v>100</v>
      </c>
      <c r="G44" s="82"/>
      <c r="H44" s="82"/>
      <c r="I44" s="83"/>
      <c r="J44" s="82"/>
      <c r="K44" s="82"/>
      <c r="L44" s="84" t="s">
        <v>18</v>
      </c>
    </row>
    <row r="45" spans="1:12" ht="14.25" customHeight="1">
      <c r="A45" s="153" t="s">
        <v>19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</row>
    <row r="46" spans="1:12">
      <c r="A46" s="49"/>
      <c r="B46" s="45"/>
      <c r="C46" s="45"/>
      <c r="D46" s="45"/>
      <c r="E46" s="49"/>
      <c r="F46" s="49"/>
      <c r="G46" s="49"/>
      <c r="H46" s="49"/>
      <c r="I46" s="49"/>
      <c r="J46" s="49"/>
      <c r="K46" s="49"/>
      <c r="L46" s="49"/>
    </row>
    <row r="47" spans="1:12">
      <c r="A47" s="49"/>
      <c r="B47" s="45"/>
      <c r="C47" s="45"/>
      <c r="D47" s="45"/>
      <c r="E47" s="49"/>
      <c r="F47" s="49"/>
      <c r="G47" s="49"/>
      <c r="H47" s="49"/>
      <c r="I47" s="49"/>
      <c r="J47" s="49"/>
      <c r="K47" s="49"/>
      <c r="L47" s="49"/>
    </row>
    <row r="49" spans="1:12" ht="14.25" customHeight="1">
      <c r="A49" s="122" t="s">
        <v>119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</row>
    <row r="50" spans="1:12" ht="25.5">
      <c r="A50" s="78" t="s">
        <v>0</v>
      </c>
      <c r="B50" s="78" t="s">
        <v>1</v>
      </c>
      <c r="C50" s="78" t="s">
        <v>2</v>
      </c>
      <c r="D50" s="78" t="s">
        <v>3</v>
      </c>
      <c r="E50" s="78" t="s">
        <v>4</v>
      </c>
      <c r="F50" s="127" t="s">
        <v>139</v>
      </c>
      <c r="G50" s="77" t="s">
        <v>141</v>
      </c>
      <c r="H50" s="77" t="s">
        <v>130</v>
      </c>
      <c r="I50" s="78" t="s">
        <v>131</v>
      </c>
      <c r="J50" s="77" t="s">
        <v>132</v>
      </c>
      <c r="K50" s="77" t="s">
        <v>133</v>
      </c>
      <c r="L50" s="78" t="s">
        <v>5</v>
      </c>
    </row>
    <row r="51" spans="1:12">
      <c r="A51" s="51">
        <v>1</v>
      </c>
      <c r="B51" s="3" t="s">
        <v>20</v>
      </c>
      <c r="C51" s="39"/>
      <c r="D51" s="3" t="s">
        <v>21</v>
      </c>
      <c r="E51" s="3" t="s">
        <v>8</v>
      </c>
      <c r="F51" s="52">
        <v>3</v>
      </c>
      <c r="G51" s="22"/>
      <c r="H51" s="22"/>
      <c r="I51" s="23"/>
      <c r="J51" s="22"/>
      <c r="K51" s="22"/>
      <c r="L51" s="53" t="s">
        <v>22</v>
      </c>
    </row>
    <row r="52" spans="1:12">
      <c r="A52" s="4"/>
      <c r="B52" s="4"/>
      <c r="C52" s="40"/>
      <c r="D52" s="4"/>
      <c r="E52" s="4"/>
      <c r="F52" s="50"/>
      <c r="G52" s="4"/>
      <c r="H52" s="4"/>
      <c r="I52" s="4"/>
      <c r="J52" s="4"/>
      <c r="K52" s="4"/>
      <c r="L52" s="4"/>
    </row>
    <row r="53" spans="1:12" ht="14.25" customHeight="1">
      <c r="A53" s="122" t="s">
        <v>120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</row>
    <row r="54" spans="1:12" ht="25.5">
      <c r="A54" s="78" t="s">
        <v>0</v>
      </c>
      <c r="B54" s="78" t="s">
        <v>1</v>
      </c>
      <c r="C54" s="78" t="s">
        <v>2</v>
      </c>
      <c r="D54" s="78" t="s">
        <v>3</v>
      </c>
      <c r="E54" s="78" t="s">
        <v>4</v>
      </c>
      <c r="F54" s="76" t="s">
        <v>139</v>
      </c>
      <c r="G54" s="77" t="s">
        <v>136</v>
      </c>
      <c r="H54" s="77" t="s">
        <v>130</v>
      </c>
      <c r="I54" s="78" t="s">
        <v>131</v>
      </c>
      <c r="J54" s="77" t="s">
        <v>132</v>
      </c>
      <c r="K54" s="77" t="s">
        <v>133</v>
      </c>
      <c r="L54" s="79" t="s">
        <v>5</v>
      </c>
    </row>
    <row r="55" spans="1:12">
      <c r="A55" s="2">
        <v>1</v>
      </c>
      <c r="B55" s="3" t="s">
        <v>23</v>
      </c>
      <c r="C55" s="39"/>
      <c r="D55" s="3" t="s">
        <v>24</v>
      </c>
      <c r="E55" s="3" t="s">
        <v>25</v>
      </c>
      <c r="F55" s="38">
        <v>20</v>
      </c>
      <c r="G55" s="22"/>
      <c r="H55" s="22"/>
      <c r="I55" s="3"/>
      <c r="J55" s="22"/>
      <c r="K55" s="22"/>
      <c r="L55" s="53" t="s">
        <v>26</v>
      </c>
    </row>
    <row r="56" spans="1:12">
      <c r="A56" s="51">
        <v>2</v>
      </c>
      <c r="B56" s="3" t="s">
        <v>27</v>
      </c>
      <c r="C56" s="39"/>
      <c r="D56" s="3" t="s">
        <v>24</v>
      </c>
      <c r="E56" s="3" t="s">
        <v>25</v>
      </c>
      <c r="F56" s="54">
        <v>8</v>
      </c>
      <c r="G56" s="22"/>
      <c r="H56" s="22"/>
      <c r="I56" s="23"/>
      <c r="J56" s="22"/>
      <c r="K56" s="22"/>
      <c r="L56" s="53" t="s">
        <v>28</v>
      </c>
    </row>
    <row r="57" spans="1:12" ht="51">
      <c r="A57" s="55">
        <v>3</v>
      </c>
      <c r="B57" s="56" t="s">
        <v>29</v>
      </c>
      <c r="C57" s="20"/>
      <c r="D57" s="2" t="s">
        <v>30</v>
      </c>
      <c r="E57" s="2" t="s">
        <v>8</v>
      </c>
      <c r="F57" s="57">
        <v>10</v>
      </c>
      <c r="G57" s="58"/>
      <c r="H57" s="59"/>
      <c r="I57" s="60"/>
      <c r="J57" s="59"/>
      <c r="K57" s="59"/>
      <c r="L57" s="128" t="s">
        <v>31</v>
      </c>
    </row>
    <row r="58" spans="1:12" ht="38.25">
      <c r="A58" s="55">
        <v>4</v>
      </c>
      <c r="B58" s="56" t="s">
        <v>32</v>
      </c>
      <c r="C58" s="20"/>
      <c r="D58" s="2" t="s">
        <v>33</v>
      </c>
      <c r="E58" s="2" t="s">
        <v>25</v>
      </c>
      <c r="F58" s="52">
        <v>2</v>
      </c>
      <c r="G58" s="58"/>
      <c r="H58" s="58"/>
      <c r="I58" s="61"/>
      <c r="J58" s="58"/>
      <c r="K58" s="58"/>
      <c r="L58" s="128" t="s">
        <v>34</v>
      </c>
    </row>
    <row r="59" spans="1:12" ht="51">
      <c r="A59" s="62">
        <v>5</v>
      </c>
      <c r="B59" s="51" t="s">
        <v>35</v>
      </c>
      <c r="C59" s="39"/>
      <c r="D59" s="63" t="s">
        <v>36</v>
      </c>
      <c r="E59" s="63" t="s">
        <v>8</v>
      </c>
      <c r="F59" s="64">
        <v>20</v>
      </c>
      <c r="G59" s="65"/>
      <c r="H59" s="65"/>
      <c r="I59" s="66"/>
      <c r="J59" s="65"/>
      <c r="K59" s="65"/>
      <c r="L59" s="128" t="s">
        <v>31</v>
      </c>
    </row>
    <row r="60" spans="1:12" ht="25.5">
      <c r="A60" s="130">
        <v>6</v>
      </c>
      <c r="B60" s="131" t="s">
        <v>37</v>
      </c>
      <c r="C60" s="132"/>
      <c r="D60" s="133" t="s">
        <v>38</v>
      </c>
      <c r="E60" s="133" t="s">
        <v>8</v>
      </c>
      <c r="F60" s="134">
        <v>1</v>
      </c>
      <c r="G60" s="135"/>
      <c r="H60" s="135"/>
      <c r="I60" s="136"/>
      <c r="J60" s="135"/>
      <c r="K60" s="135"/>
      <c r="L60" s="137" t="s">
        <v>39</v>
      </c>
    </row>
    <row r="61" spans="1:12" ht="14.25">
      <c r="A61" s="55" t="s">
        <v>134</v>
      </c>
      <c r="B61" s="111"/>
      <c r="C61" s="111"/>
      <c r="D61" s="111"/>
      <c r="E61" s="111"/>
      <c r="F61" s="111"/>
      <c r="G61" s="111"/>
      <c r="H61" s="112">
        <f>SUBTOTAL(109,Pakiet8[wartość ogółem  netto
(a x b = c)])</f>
        <v>0</v>
      </c>
      <c r="I61" s="111"/>
      <c r="J61" s="112">
        <f>SUBTOTAL(109,Pakiet8[VAT
(d)])</f>
        <v>0</v>
      </c>
      <c r="K61" s="112">
        <f>SUBTOTAL(109,Pakiet8[wartość ogółem brutto
(c + d)])</f>
        <v>0</v>
      </c>
      <c r="L61" s="55">
        <f>SUBTOTAL(103,Pakiet8[kod CPV])</f>
        <v>6</v>
      </c>
    </row>
    <row r="64" spans="1:12" ht="14.25" customHeight="1">
      <c r="A64" s="122" t="s">
        <v>121</v>
      </c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1:12" ht="25.5">
      <c r="A65" s="26" t="s">
        <v>0</v>
      </c>
      <c r="B65" s="78" t="s">
        <v>1</v>
      </c>
      <c r="C65" s="78" t="s">
        <v>2</v>
      </c>
      <c r="D65" s="78" t="s">
        <v>3</v>
      </c>
      <c r="E65" s="78" t="s">
        <v>4</v>
      </c>
      <c r="F65" s="142" t="s">
        <v>139</v>
      </c>
      <c r="G65" s="143" t="s">
        <v>136</v>
      </c>
      <c r="H65" s="143" t="s">
        <v>130</v>
      </c>
      <c r="I65" s="89" t="s">
        <v>131</v>
      </c>
      <c r="J65" s="143" t="s">
        <v>132</v>
      </c>
      <c r="K65" s="143" t="s">
        <v>133</v>
      </c>
      <c r="L65" s="89" t="s">
        <v>5</v>
      </c>
    </row>
    <row r="66" spans="1:12" ht="102">
      <c r="A66" s="123">
        <v>1</v>
      </c>
      <c r="B66" s="3" t="s">
        <v>40</v>
      </c>
      <c r="C66" s="39"/>
      <c r="D66" s="3" t="s">
        <v>41</v>
      </c>
      <c r="E66" s="53" t="s">
        <v>8</v>
      </c>
      <c r="F66" s="141">
        <v>300</v>
      </c>
      <c r="G66" s="109"/>
      <c r="H66" s="109"/>
      <c r="I66" s="110"/>
      <c r="J66" s="109"/>
      <c r="K66" s="109"/>
      <c r="L66" s="62" t="s">
        <v>42</v>
      </c>
    </row>
    <row r="67" spans="1:12">
      <c r="A67" s="45"/>
      <c r="B67" s="41" t="s">
        <v>43</v>
      </c>
      <c r="C67" s="41"/>
      <c r="D67" s="41"/>
      <c r="E67" s="41"/>
      <c r="F67" s="11"/>
      <c r="G67" s="138"/>
      <c r="H67" s="139"/>
      <c r="I67" s="140"/>
      <c r="J67" s="139"/>
      <c r="K67" s="139"/>
      <c r="L67" s="42"/>
    </row>
    <row r="68" spans="1:12">
      <c r="A68" s="45"/>
      <c r="B68" s="45"/>
      <c r="C68" s="45"/>
      <c r="D68" s="45"/>
      <c r="E68" s="45"/>
      <c r="F68" s="67"/>
      <c r="G68" s="45"/>
      <c r="H68" s="45"/>
      <c r="I68" s="45"/>
      <c r="J68" s="45"/>
      <c r="K68" s="45"/>
      <c r="L68" s="45"/>
    </row>
    <row r="69" spans="1:12" ht="14.25" customHeight="1">
      <c r="A69" s="122" t="s">
        <v>122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</row>
    <row r="70" spans="1:12" ht="25.5">
      <c r="A70" s="26" t="s">
        <v>0</v>
      </c>
      <c r="B70" s="78" t="s">
        <v>1</v>
      </c>
      <c r="C70" s="78" t="s">
        <v>2</v>
      </c>
      <c r="D70" s="78" t="s">
        <v>3</v>
      </c>
      <c r="E70" s="78" t="s">
        <v>4</v>
      </c>
      <c r="F70" s="127" t="s">
        <v>139</v>
      </c>
      <c r="G70" s="77" t="s">
        <v>142</v>
      </c>
      <c r="H70" s="77" t="s">
        <v>130</v>
      </c>
      <c r="I70" s="78" t="s">
        <v>131</v>
      </c>
      <c r="J70" s="77" t="s">
        <v>132</v>
      </c>
      <c r="K70" s="77" t="s">
        <v>133</v>
      </c>
      <c r="L70" s="79" t="s">
        <v>5</v>
      </c>
    </row>
    <row r="71" spans="1:12" ht="51">
      <c r="A71" s="124">
        <v>1</v>
      </c>
      <c r="B71" s="91" t="s">
        <v>44</v>
      </c>
      <c r="C71" s="80"/>
      <c r="D71" s="91" t="s">
        <v>45</v>
      </c>
      <c r="E71" s="91" t="s">
        <v>25</v>
      </c>
      <c r="F71" s="144">
        <v>500</v>
      </c>
      <c r="G71" s="82"/>
      <c r="H71" s="82"/>
      <c r="I71" s="83"/>
      <c r="J71" s="82"/>
      <c r="K71" s="82"/>
      <c r="L71" s="84" t="s">
        <v>46</v>
      </c>
    </row>
    <row r="73" spans="1:12">
      <c r="H73" s="5"/>
      <c r="I73" s="5"/>
      <c r="J73" s="5"/>
      <c r="K73" s="5"/>
      <c r="L73" s="42"/>
    </row>
    <row r="74" spans="1:12" ht="14.25" customHeight="1">
      <c r="A74" s="125" t="s">
        <v>124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</row>
    <row r="75" spans="1:12" ht="25.5">
      <c r="A75" s="88" t="s">
        <v>143</v>
      </c>
      <c r="B75" s="15" t="s">
        <v>1</v>
      </c>
      <c r="C75" s="96" t="s">
        <v>2</v>
      </c>
      <c r="D75" s="96" t="s">
        <v>3</v>
      </c>
      <c r="E75" s="96" t="s">
        <v>4</v>
      </c>
      <c r="F75" s="147" t="s">
        <v>139</v>
      </c>
      <c r="G75" s="148" t="s">
        <v>136</v>
      </c>
      <c r="H75" s="148" t="s">
        <v>130</v>
      </c>
      <c r="I75" s="96" t="s">
        <v>131</v>
      </c>
      <c r="J75" s="148" t="s">
        <v>132</v>
      </c>
      <c r="K75" s="148" t="s">
        <v>133</v>
      </c>
      <c r="L75" s="149" t="s">
        <v>5</v>
      </c>
    </row>
    <row r="76" spans="1:12">
      <c r="A76" s="55">
        <v>1</v>
      </c>
      <c r="B76" s="56" t="s">
        <v>80</v>
      </c>
      <c r="C76" s="20"/>
      <c r="D76" s="2" t="s">
        <v>81</v>
      </c>
      <c r="E76" s="2" t="s">
        <v>8</v>
      </c>
      <c r="F76" s="57">
        <v>100</v>
      </c>
      <c r="G76" s="58"/>
      <c r="H76" s="58"/>
      <c r="I76" s="61"/>
      <c r="J76" s="58"/>
      <c r="K76" s="58"/>
      <c r="L76" s="128" t="s">
        <v>82</v>
      </c>
    </row>
    <row r="77" spans="1:12">
      <c r="A77" s="2">
        <v>2</v>
      </c>
      <c r="B77" s="3" t="s">
        <v>87</v>
      </c>
      <c r="C77" s="20"/>
      <c r="D77" s="2" t="s">
        <v>62</v>
      </c>
      <c r="E77" s="2" t="s">
        <v>8</v>
      </c>
      <c r="F77" s="57">
        <v>20</v>
      </c>
      <c r="G77" s="58"/>
      <c r="H77" s="58"/>
      <c r="I77" s="61"/>
      <c r="J77" s="58"/>
      <c r="K77" s="58"/>
      <c r="L77" s="128" t="s">
        <v>88</v>
      </c>
    </row>
    <row r="78" spans="1:12">
      <c r="A78" s="55">
        <v>3</v>
      </c>
      <c r="B78" s="56" t="s">
        <v>94</v>
      </c>
      <c r="C78" s="20"/>
      <c r="D78" s="3" t="s">
        <v>81</v>
      </c>
      <c r="E78" s="2" t="s">
        <v>8</v>
      </c>
      <c r="F78" s="57">
        <v>30</v>
      </c>
      <c r="G78" s="58"/>
      <c r="H78" s="58"/>
      <c r="I78" s="2"/>
      <c r="J78" s="58"/>
      <c r="K78" s="58"/>
      <c r="L78" s="145" t="s">
        <v>95</v>
      </c>
    </row>
    <row r="79" spans="1:12">
      <c r="A79" s="55">
        <v>4</v>
      </c>
      <c r="B79" s="2" t="s">
        <v>108</v>
      </c>
      <c r="C79" s="20"/>
      <c r="D79" s="2" t="s">
        <v>62</v>
      </c>
      <c r="E79" s="2" t="s">
        <v>8</v>
      </c>
      <c r="F79" s="57">
        <v>2</v>
      </c>
      <c r="G79" s="58"/>
      <c r="H79" s="58"/>
      <c r="I79" s="61"/>
      <c r="J79" s="58"/>
      <c r="K79" s="58"/>
      <c r="L79" s="128" t="s">
        <v>109</v>
      </c>
    </row>
    <row r="80" spans="1:12">
      <c r="A80" s="2">
        <v>5</v>
      </c>
      <c r="B80" s="56" t="s">
        <v>89</v>
      </c>
      <c r="C80" s="20"/>
      <c r="D80" s="2" t="s">
        <v>90</v>
      </c>
      <c r="E80" s="2" t="s">
        <v>8</v>
      </c>
      <c r="F80" s="57">
        <v>60</v>
      </c>
      <c r="G80" s="58"/>
      <c r="H80" s="58"/>
      <c r="I80" s="61"/>
      <c r="J80" s="58"/>
      <c r="K80" s="58"/>
      <c r="L80" s="53" t="s">
        <v>91</v>
      </c>
    </row>
    <row r="81" spans="1:12">
      <c r="A81" s="55">
        <v>6</v>
      </c>
      <c r="B81" s="56" t="s">
        <v>92</v>
      </c>
      <c r="C81" s="20"/>
      <c r="D81" s="2" t="s">
        <v>93</v>
      </c>
      <c r="E81" s="2" t="s">
        <v>8</v>
      </c>
      <c r="F81" s="57">
        <v>30</v>
      </c>
      <c r="G81" s="58"/>
      <c r="H81" s="58"/>
      <c r="I81" s="61"/>
      <c r="J81" s="58"/>
      <c r="K81" s="58"/>
      <c r="L81" s="128" t="s">
        <v>82</v>
      </c>
    </row>
    <row r="82" spans="1:12" ht="25.5">
      <c r="A82" s="55">
        <v>7</v>
      </c>
      <c r="B82" s="56" t="s">
        <v>99</v>
      </c>
      <c r="C82" s="32"/>
      <c r="D82" s="3" t="s">
        <v>125</v>
      </c>
      <c r="E82" s="2" t="s">
        <v>8</v>
      </c>
      <c r="F82" s="57">
        <v>10</v>
      </c>
      <c r="G82" s="58"/>
      <c r="H82" s="69"/>
      <c r="I82" s="70"/>
      <c r="J82" s="69"/>
      <c r="K82" s="69"/>
      <c r="L82" s="146" t="s">
        <v>100</v>
      </c>
    </row>
    <row r="83" spans="1:12">
      <c r="A83" s="2">
        <v>8</v>
      </c>
      <c r="B83" s="1" t="s">
        <v>98</v>
      </c>
      <c r="C83" s="15"/>
      <c r="D83" s="1" t="s">
        <v>24</v>
      </c>
      <c r="E83" s="1" t="s">
        <v>25</v>
      </c>
      <c r="F83" s="34">
        <v>30</v>
      </c>
      <c r="G83" s="22"/>
      <c r="H83" s="18"/>
      <c r="I83" s="6"/>
      <c r="J83" s="17"/>
      <c r="K83" s="18"/>
      <c r="L83" s="53" t="s">
        <v>49</v>
      </c>
    </row>
    <row r="84" spans="1:12" ht="38.25">
      <c r="A84" s="55">
        <v>9</v>
      </c>
      <c r="B84" s="71" t="s">
        <v>102</v>
      </c>
      <c r="C84" s="72"/>
      <c r="D84" s="2" t="s">
        <v>103</v>
      </c>
      <c r="E84" s="2" t="s">
        <v>8</v>
      </c>
      <c r="F84" s="57">
        <v>25</v>
      </c>
      <c r="G84" s="58"/>
      <c r="H84" s="58"/>
      <c r="I84" s="61"/>
      <c r="J84" s="58"/>
      <c r="K84" s="58"/>
      <c r="L84" s="128" t="s">
        <v>104</v>
      </c>
    </row>
    <row r="85" spans="1:12" ht="409.5">
      <c r="A85" s="55">
        <v>10</v>
      </c>
      <c r="B85" s="56" t="s">
        <v>128</v>
      </c>
      <c r="C85" s="20"/>
      <c r="D85" s="2" t="s">
        <v>93</v>
      </c>
      <c r="E85" s="2" t="s">
        <v>25</v>
      </c>
      <c r="F85" s="57">
        <v>1300</v>
      </c>
      <c r="G85" s="58"/>
      <c r="H85" s="58"/>
      <c r="I85" s="61"/>
      <c r="J85" s="58"/>
      <c r="K85" s="58"/>
      <c r="L85" s="128" t="s">
        <v>97</v>
      </c>
    </row>
    <row r="86" spans="1:12">
      <c r="A86" s="2">
        <v>11</v>
      </c>
      <c r="B86" s="56" t="s">
        <v>85</v>
      </c>
      <c r="C86" s="20"/>
      <c r="D86" s="2" t="s">
        <v>81</v>
      </c>
      <c r="E86" s="2" t="s">
        <v>8</v>
      </c>
      <c r="F86" s="57">
        <v>15</v>
      </c>
      <c r="G86" s="58"/>
      <c r="H86" s="58"/>
      <c r="I86" s="61"/>
      <c r="J86" s="58"/>
      <c r="K86" s="58"/>
      <c r="L86" s="128" t="s">
        <v>86</v>
      </c>
    </row>
    <row r="87" spans="1:12">
      <c r="A87" s="55">
        <v>12</v>
      </c>
      <c r="B87" s="56" t="s">
        <v>83</v>
      </c>
      <c r="C87" s="20"/>
      <c r="D87" s="2" t="s">
        <v>62</v>
      </c>
      <c r="E87" s="2" t="s">
        <v>8</v>
      </c>
      <c r="F87" s="52">
        <v>5</v>
      </c>
      <c r="G87" s="58"/>
      <c r="H87" s="58"/>
      <c r="I87" s="61"/>
      <c r="J87" s="58"/>
      <c r="K87" s="58"/>
      <c r="L87" s="129" t="s">
        <v>84</v>
      </c>
    </row>
    <row r="88" spans="1:12">
      <c r="A88" s="55">
        <v>13</v>
      </c>
      <c r="B88" s="56" t="s">
        <v>105</v>
      </c>
      <c r="C88" s="20"/>
      <c r="D88" s="2" t="s">
        <v>106</v>
      </c>
      <c r="E88" s="2" t="s">
        <v>8</v>
      </c>
      <c r="F88" s="52">
        <v>3</v>
      </c>
      <c r="G88" s="58"/>
      <c r="H88" s="58"/>
      <c r="I88" s="61"/>
      <c r="J88" s="58"/>
      <c r="K88" s="58"/>
      <c r="L88" s="128" t="s">
        <v>28</v>
      </c>
    </row>
    <row r="89" spans="1:12" ht="25.5">
      <c r="A89" s="2">
        <v>14</v>
      </c>
      <c r="B89" s="56" t="s">
        <v>107</v>
      </c>
      <c r="C89" s="20"/>
      <c r="D89" s="3" t="s">
        <v>126</v>
      </c>
      <c r="E89" s="2" t="s">
        <v>8</v>
      </c>
      <c r="F89" s="52">
        <v>5</v>
      </c>
      <c r="G89" s="58"/>
      <c r="H89" s="58"/>
      <c r="I89" s="61"/>
      <c r="J89" s="58"/>
      <c r="K89" s="58"/>
      <c r="L89" s="128" t="s">
        <v>28</v>
      </c>
    </row>
    <row r="90" spans="1:12" ht="25.5">
      <c r="A90" s="55">
        <v>15</v>
      </c>
      <c r="B90" s="56" t="s">
        <v>115</v>
      </c>
      <c r="C90" s="20"/>
      <c r="D90" s="3" t="s">
        <v>127</v>
      </c>
      <c r="E90" s="2" t="s">
        <v>8</v>
      </c>
      <c r="F90" s="57">
        <v>15</v>
      </c>
      <c r="G90" s="58"/>
      <c r="H90" s="58"/>
      <c r="I90" s="61"/>
      <c r="J90" s="58"/>
      <c r="K90" s="58"/>
      <c r="L90" s="128" t="s">
        <v>79</v>
      </c>
    </row>
    <row r="91" spans="1:12">
      <c r="A91" s="55">
        <v>16</v>
      </c>
      <c r="B91" s="56" t="s">
        <v>101</v>
      </c>
      <c r="C91" s="20"/>
      <c r="D91" s="2" t="s">
        <v>81</v>
      </c>
      <c r="E91" s="2" t="s">
        <v>8</v>
      </c>
      <c r="F91" s="57">
        <v>300</v>
      </c>
      <c r="G91" s="58"/>
      <c r="H91" s="58"/>
      <c r="I91" s="61"/>
      <c r="J91" s="58"/>
      <c r="K91" s="58"/>
      <c r="L91" s="128" t="s">
        <v>82</v>
      </c>
    </row>
    <row r="92" spans="1:12">
      <c r="A92" s="2">
        <v>17</v>
      </c>
      <c r="B92" s="1" t="s">
        <v>96</v>
      </c>
      <c r="C92" s="15"/>
      <c r="D92" s="1" t="s">
        <v>50</v>
      </c>
      <c r="E92" s="1" t="s">
        <v>8</v>
      </c>
      <c r="F92" s="73">
        <v>20</v>
      </c>
      <c r="G92" s="2"/>
      <c r="H92" s="2"/>
      <c r="I92" s="2"/>
      <c r="J92" s="2"/>
      <c r="K92" s="2"/>
      <c r="L92" s="128" t="s">
        <v>97</v>
      </c>
    </row>
    <row r="93" spans="1:12">
      <c r="A93" s="55">
        <v>18</v>
      </c>
      <c r="B93" s="56" t="s">
        <v>110</v>
      </c>
      <c r="C93" s="39"/>
      <c r="D93" s="2" t="s">
        <v>111</v>
      </c>
      <c r="E93" s="2" t="s">
        <v>8</v>
      </c>
      <c r="F93" s="52">
        <v>3</v>
      </c>
      <c r="G93" s="58"/>
      <c r="H93" s="58"/>
      <c r="I93" s="61"/>
      <c r="J93" s="58"/>
      <c r="K93" s="58"/>
      <c r="L93" s="128" t="s">
        <v>28</v>
      </c>
    </row>
    <row r="94" spans="1:12">
      <c r="A94" s="55">
        <v>19</v>
      </c>
      <c r="B94" s="56" t="s">
        <v>112</v>
      </c>
      <c r="C94" s="20"/>
      <c r="D94" s="2" t="s">
        <v>111</v>
      </c>
      <c r="E94" s="2" t="s">
        <v>8</v>
      </c>
      <c r="F94" s="57">
        <v>32</v>
      </c>
      <c r="G94" s="58"/>
      <c r="H94" s="58"/>
      <c r="I94" s="61"/>
      <c r="J94" s="58"/>
      <c r="K94" s="58"/>
      <c r="L94" s="128" t="s">
        <v>28</v>
      </c>
    </row>
    <row r="95" spans="1:12">
      <c r="A95" s="2">
        <v>20</v>
      </c>
      <c r="B95" s="56" t="s">
        <v>113</v>
      </c>
      <c r="C95" s="20"/>
      <c r="D95" s="2" t="s">
        <v>111</v>
      </c>
      <c r="E95" s="2" t="s">
        <v>8</v>
      </c>
      <c r="F95" s="57">
        <v>7</v>
      </c>
      <c r="G95" s="58"/>
      <c r="H95" s="58"/>
      <c r="I95" s="61"/>
      <c r="J95" s="58"/>
      <c r="K95" s="58"/>
      <c r="L95" s="128" t="s">
        <v>28</v>
      </c>
    </row>
    <row r="96" spans="1:12">
      <c r="A96" s="130">
        <v>21</v>
      </c>
      <c r="B96" s="71" t="s">
        <v>114</v>
      </c>
      <c r="C96" s="72"/>
      <c r="D96" s="60" t="s">
        <v>62</v>
      </c>
      <c r="E96" s="60" t="s">
        <v>8</v>
      </c>
      <c r="F96" s="150">
        <v>8</v>
      </c>
      <c r="G96" s="59"/>
      <c r="H96" s="59"/>
      <c r="I96" s="151"/>
      <c r="J96" s="59"/>
      <c r="K96" s="59"/>
      <c r="L96" s="145" t="s">
        <v>28</v>
      </c>
    </row>
    <row r="97" spans="1:12">
      <c r="A97" s="55" t="s">
        <v>134</v>
      </c>
      <c r="B97" s="55"/>
      <c r="C97" s="107"/>
      <c r="D97" s="55"/>
      <c r="E97" s="55"/>
      <c r="F97" s="55"/>
      <c r="G97" s="55"/>
      <c r="H97" s="152">
        <f>SUBTOTAL(109,Tabela11[wartość ogółem  netto
(a x b = c)])</f>
        <v>0</v>
      </c>
      <c r="I97" s="55"/>
      <c r="J97" s="152">
        <f>SUBTOTAL(109,Tabela11[VAT
(d)])</f>
        <v>0</v>
      </c>
      <c r="K97" s="152">
        <f>SUBTOTAL(109,Tabela11[wartość ogółem brutto
(c + d)])</f>
        <v>0</v>
      </c>
      <c r="L97" s="55"/>
    </row>
  </sheetData>
  <mergeCells count="14">
    <mergeCell ref="A69:L69"/>
    <mergeCell ref="A74:L74"/>
    <mergeCell ref="A45:L45"/>
    <mergeCell ref="A40:L40"/>
    <mergeCell ref="A35:L35"/>
    <mergeCell ref="A49:L49"/>
    <mergeCell ref="A53:L53"/>
    <mergeCell ref="A64:L64"/>
    <mergeCell ref="B67:F67"/>
    <mergeCell ref="A1:L1"/>
    <mergeCell ref="A7:L7"/>
    <mergeCell ref="A13:L13"/>
    <mergeCell ref="A29:L29"/>
    <mergeCell ref="A42:L4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headerFooter>
    <oddHeader>&amp;LWCPIT/EA/381-9/2025&amp;RZałącznik nr 2 do SWZ</oddHeader>
    <oddFooter>&amp;C&amp;P</oddFooter>
  </headerFooter>
  <rowBreaks count="4" manualBreakCount="4">
    <brk id="51" max="11" man="1"/>
    <brk id="62" max="11" man="1"/>
    <brk id="72" max="11" man="1"/>
    <brk id="85" max="11" man="1"/>
  </rowBreaks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Leki 2025</vt:lpstr>
      <vt:lpstr>'Leki 2025'!Obszar_wydruku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akasprzyk</dc:creator>
  <cp:lastModifiedBy>Autor</cp:lastModifiedBy>
  <cp:lastPrinted>2025-02-06T12:42:36Z</cp:lastPrinted>
  <dcterms:created xsi:type="dcterms:W3CDTF">2025-01-23T12:44:31Z</dcterms:created>
  <dcterms:modified xsi:type="dcterms:W3CDTF">2025-02-13T13:34:33Z</dcterms:modified>
</cp:coreProperties>
</file>